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onsipspa-my.sharepoint.com/personal/ivo_pellegrini_consip_it/Documents/000_Gare/2025/ID 2878 - Tecnologie Server ed.6 - Convenzione/002_Predisposizione Pubblicazione/005_doc_Convenzione per PDF/"/>
    </mc:Choice>
  </mc:AlternateContent>
  <xr:revisionPtr revIDLastSave="131" documentId="13_ncr:1_{F8E2496B-C243-4139-B3C0-515B03491D17}" xr6:coauthVersionLast="47" xr6:coauthVersionMax="47" xr10:uidLastSave="{B949E1E9-6849-49A2-8D4F-BAC504422989}"/>
  <bookViews>
    <workbookView xWindow="14415" yWindow="-16320" windowWidth="29040" windowHeight="15840" tabRatio="635" activeTab="1" xr2:uid="{00000000-000D-0000-FFFF-FFFF00000000}"/>
  </bookViews>
  <sheets>
    <sheet name="ISTRUZIONI" sheetId="15" r:id="rId1"/>
    <sheet name="GARANZIE CONVENZIONE" sheetId="1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8" i="16" l="1"/>
  <c r="D30" i="16"/>
  <c r="E30" i="16" s="1"/>
  <c r="D29" i="16"/>
  <c r="E29" i="16" s="1"/>
  <c r="D24" i="16"/>
  <c r="D25" i="16"/>
  <c r="E10" i="16"/>
  <c r="E6" i="16"/>
  <c r="E8" i="16"/>
  <c r="D12" i="16" l="1"/>
  <c r="D17" i="16" s="1"/>
  <c r="D31" i="16"/>
  <c r="D32" i="16" s="1"/>
</calcChain>
</file>

<file path=xl/sharedStrings.xml><?xml version="1.0" encoding="utf-8"?>
<sst xmlns="http://schemas.openxmlformats.org/spreadsheetml/2006/main" count="45" uniqueCount="41">
  <si>
    <t>Possesso
(s/n)</t>
  </si>
  <si>
    <t>Riduzione prevista</t>
  </si>
  <si>
    <t>Percentuale fissata in documentazione di gara</t>
  </si>
  <si>
    <t>Importo finale garanzia definitiva in favore di Consip</t>
  </si>
  <si>
    <t>Requisiti per riduzione garanzia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</si>
  <si>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</si>
  <si>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</si>
  <si>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A.1.  Possesso ISO 9000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</si>
  <si>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</si>
  <si>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C.  Ulteriori riduzioni fino a un massimo del 20%</t>
  </si>
  <si>
    <t>CALCOLO IMPORTO DELLA GARANZIA PROVVISORIA</t>
  </si>
  <si>
    <t>Importo della garanzia provvisoria al netto delle riduzioni</t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</si>
  <si>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</si>
  <si>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r>
      <t xml:space="preserve">Importo garanzia definitiva in favore di Consip </t>
    </r>
    <r>
      <rPr>
        <u/>
        <sz val="10"/>
        <color theme="1"/>
        <rFont val="Calibri"/>
        <family val="2"/>
        <scheme val="minor"/>
      </rPr>
      <t>ante</t>
    </r>
    <r>
      <rPr>
        <sz val="10"/>
        <color theme="1"/>
        <rFont val="Calibri"/>
        <family val="2"/>
        <scheme val="minor"/>
      </rPr>
      <t xml:space="preserve"> applicazione delle riduzioni ex art. 106 comma 8</t>
    </r>
  </si>
  <si>
    <t>CALCOLO RIDUZIONI AI SENSI DELL'ART. 106, COMMA 8, D.LGS. N. 36/2023</t>
  </si>
  <si>
    <t>Valorizzare s/n in base ai requisiti posseduti, come dichiarati nella Domanda di partecipazione</t>
  </si>
  <si>
    <t>GARANZIA DEFINITIVA PER I CONTRATTI ATTUATIVI
(PRESTATA A CONSIP IN FAVORE DELLE PA)</t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</si>
  <si>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</si>
  <si>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</si>
  <si>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>I</t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</si>
  <si>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</si>
  <si>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</si>
  <si>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</si>
  <si>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</si>
  <si>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</si>
  <si>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</si>
  <si>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</si>
  <si>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</si>
  <si>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</si>
  <si>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t>n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</si>
  <si>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</si>
  <si>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t>CALCOLO IMPORTO DELLA GARANZIA DEFINITIVA</t>
  </si>
  <si>
    <t>Importo finale garanzia definitiv</t>
  </si>
  <si>
    <r>
      <t xml:space="preserve">Importo della garanzia definitiva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</si>
  <si>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r>
      <t>B.  Fideiussione, emessa e firmata digitalmente, gestita mediante</t>
    </r>
    <r>
      <rPr>
        <sz val="10"/>
        <color rgb="FFFF0000"/>
        <rFont val="Calibri"/>
        <family val="2"/>
        <scheme val="minor"/>
      </rPr>
      <t xml:space="preserve"> </t>
    </r>
    <r>
      <rPr>
        <b/>
        <sz val="10"/>
        <color rgb="FF00B050"/>
        <rFont val="Calibri"/>
        <family val="2"/>
        <scheme val="minor"/>
      </rPr>
      <t>verifica telematica sul sito internet dell'emittente</t>
    </r>
    <r>
      <rPr>
        <sz val="10"/>
        <color rgb="FF00B050"/>
        <rFont val="Calibri"/>
        <family val="2"/>
        <scheme val="minor"/>
      </rPr>
      <t xml:space="preserve"> </t>
    </r>
  </si>
  <si>
    <t>I.	EMAS – Regolamento CE 1221/2009 di ecogestione e audit ambientale</t>
  </si>
  <si>
    <t>II.	UNI EN ISO 14001 – Sistemi di gestione ambientale</t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</si>
  <si>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della garanzia definitiva
</t>
    </r>
    <r>
      <rPr>
        <i/>
        <sz val="10"/>
        <color rgb="FFFF0000"/>
        <rFont val="Calibri"/>
        <family val="2"/>
        <scheme val="minor"/>
      </rPr>
      <t>Inserire il valore contrattuale corretto, determinato come da par. 10 del disciplinare di gara / capitolato d'oneri (NB: il valore è indicato preventivamente a solo titolo di esempio)</t>
    </r>
  </si>
  <si>
    <r>
      <t xml:space="preserve">Importo base della garanzia provvisoria
</t>
    </r>
    <r>
      <rPr>
        <i/>
        <sz val="10"/>
        <color rgb="FFFF0000"/>
        <rFont val="Calibri"/>
        <family val="2"/>
        <scheme val="minor"/>
      </rPr>
      <t>Inserire il valore della garanzia provvisoria riportato al par. 10 del Disciplinare di gara
 (NB: il valore è indicato preventivamente a solo titolo di esempio)</t>
    </r>
  </si>
  <si>
    <r>
      <t xml:space="preserve">Ribasso percentuale offerto
</t>
    </r>
    <r>
      <rPr>
        <sz val="10"/>
        <color rgb="FFFF0000"/>
        <rFont val="Calibri"/>
        <family val="2"/>
      </rPr>
      <t>Inserire R offerto, determinato come da par.15 del disciplinare di gara (NB: il valore è indicato preventivamente a solo titolo di esempio)</t>
    </r>
  </si>
  <si>
    <t>GARANZIA DEFINITIVA PER LA CONVENZIONE (IN FAVORE DI CONSIP)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</si>
</sst>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5" formatCode="0.0000"/>
    <numFmt numFmtId="166" formatCode="0.0%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sz val="10"/>
      <color rgb="FFFF0000"/>
      <name val="Calibri"/>
      <family val="2"/>
    </font>
    <font>
      <b/>
      <sz val="12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trike/>
      <sz val="10"/>
      <color rgb="FFFF0000"/>
      <name val="Calibri"/>
      <family val="2"/>
      <scheme val="minor"/>
    </font>
    <font>
      <b/>
      <sz val="10"/>
      <color rgb="FF00B050"/>
      <name val="Calibri"/>
      <family val="2"/>
      <scheme val="minor"/>
    </font>
    <font>
      <sz val="10"/>
      <color rgb="FF00B050"/>
      <name val="Calibri"/>
      <family val="2"/>
      <scheme val="minor"/>
    </font>
    <font>
      <sz val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72">
    <xf numFmtId="0" fontId="0" fillId="0" borderId="0" xfId="0"/>
    <xf numFmtId="0" fontId="2" fillId="0" borderId="0" xfId="0" applyFont="1"/>
    <xf numFmtId="4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/>
    <xf numFmtId="0" fontId="2" fillId="4" borderId="1" xfId="0" applyFont="1" applyFill="1" applyBorder="1" applyAlignment="1" applyProtection="1">
      <alignment horizontal="center" vertical="center"/>
      <protection locked="0"/>
    </xf>
    <xf numFmtId="10" fontId="6" fillId="4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9" fontId="2" fillId="0" borderId="1" xfId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  <protection locked="0"/>
    </xf>
    <xf numFmtId="9" fontId="2" fillId="7" borderId="6" xfId="1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10" fontId="6" fillId="9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7" fillId="0" borderId="0" xfId="0" applyFont="1"/>
    <xf numFmtId="0" fontId="19" fillId="0" borderId="0" xfId="0" applyFont="1" applyAlignment="1">
      <alignment vertical="center"/>
    </xf>
    <xf numFmtId="165" fontId="15" fillId="0" borderId="0" xfId="0" applyNumberFormat="1" applyFont="1"/>
    <xf numFmtId="0" fontId="15" fillId="0" borderId="0" xfId="0" applyFont="1"/>
    <xf numFmtId="0" fontId="9" fillId="0" borderId="0" xfId="0" applyFont="1" applyAlignment="1">
      <alignment horizontal="center" vertical="center" wrapText="1"/>
    </xf>
    <xf numFmtId="9" fontId="22" fillId="0" borderId="1" xfId="0" applyNumberFormat="1" applyFont="1" applyBorder="1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44" fontId="2" fillId="0" borderId="9" xfId="0" applyNumberFormat="1" applyFont="1" applyBorder="1" applyAlignment="1">
      <alignment horizontal="center" vertical="center"/>
    </xf>
    <xf numFmtId="44" fontId="2" fillId="0" borderId="10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44" fontId="6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44" fontId="2" fillId="0" borderId="1" xfId="2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7" fillId="0" borderId="8" xfId="0" quotePrefix="1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166" fontId="2" fillId="0" borderId="1" xfId="0" applyNumberFormat="1" applyFont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44" fontId="6" fillId="4" borderId="2" xfId="2" applyFont="1" applyFill="1" applyBorder="1" applyAlignment="1" applyProtection="1">
      <alignment horizontal="center" vertical="center"/>
      <protection locked="0"/>
    </xf>
    <xf numFmtId="44" fontId="6" fillId="4" borderId="3" xfId="2" applyFont="1" applyFill="1" applyBorder="1" applyAlignment="1" applyProtection="1">
      <alignment horizontal="center" vertical="center"/>
      <protection locked="0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0" fontId="10" fillId="8" borderId="1" xfId="0" applyFont="1" applyFill="1" applyBorder="1" applyAlignment="1">
      <alignment horizontal="center" vertical="center"/>
    </xf>
    <xf numFmtId="0" fontId="10" fillId="8" borderId="4" xfId="0" applyFont="1" applyFill="1" applyBorder="1" applyAlignment="1">
      <alignment horizontal="center" vertical="center"/>
    </xf>
    <xf numFmtId="0" fontId="10" fillId="8" borderId="3" xfId="0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9" fontId="22" fillId="0" borderId="2" xfId="0" applyNumberFormat="1" applyFont="1" applyBorder="1" applyAlignment="1">
      <alignment horizontal="right" vertical="center"/>
    </xf>
    <xf numFmtId="9" fontId="22" fillId="0" borderId="3" xfId="0" applyNumberFormat="1" applyFont="1" applyBorder="1" applyAlignment="1">
      <alignment horizontal="right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9" fontId="2" fillId="0" borderId="6" xfId="1" applyFont="1" applyBorder="1" applyAlignment="1" applyProtection="1">
      <alignment horizontal="center" vertical="center"/>
      <protection locked="0"/>
    </xf>
    <xf numFmtId="9" fontId="2" fillId="0" borderId="7" xfId="1" applyFont="1" applyBorder="1" applyAlignment="1" applyProtection="1">
      <alignment horizontal="center" vertical="center"/>
      <protection locked="0"/>
    </xf>
    <xf numFmtId="9" fontId="2" fillId="0" borderId="6" xfId="1" applyFont="1" applyBorder="1" applyAlignment="1">
      <alignment horizontal="center" vertical="center"/>
    </xf>
    <xf numFmtId="9" fontId="2" fillId="0" borderId="7" xfId="1" applyFont="1" applyBorder="1" applyAlignment="1">
      <alignment horizontal="center" vertical="center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1"/>
  <sheetViews>
    <sheetView workbookViewId="0">
      <selection activeCell="D16" sqref="D16"/>
    </sheetView>
  </sheetViews>
  <sheetFormatPr defaultRowHeight="14.5" x14ac:dyDescent="0.35"/>
  <cols>
    <col min="3" max="3" width="20.26953125" customWidth="1"/>
    <col min="4" max="4" width="86" customWidth="1"/>
  </cols>
  <sheetData>
    <row r="1" spans="1:4" x14ac:dyDescent="0.35">
      <c r="A1" t="s">
        <v>19</v>
      </c>
    </row>
    <row r="4" spans="1:4" s="23" customFormat="1" ht="31.5" customHeight="1" x14ac:dyDescent="0.35">
      <c r="C4" s="29" t="s">
        <v>20</v>
      </c>
      <c r="D4" s="29"/>
    </row>
    <row r="5" spans="1:4" s="23" customFormat="1" ht="31.5" customHeight="1" x14ac:dyDescent="0.35">
      <c r="C5" s="29" t="s">
        <v>21</v>
      </c>
      <c r="D5" s="29"/>
    </row>
    <row r="6" spans="1:4" s="23" customFormat="1" ht="31.5" customHeight="1" x14ac:dyDescent="0.35">
      <c r="C6" s="29" t="s">
        <v>22</v>
      </c>
      <c r="D6" s="29"/>
    </row>
    <row r="7" spans="1:4" x14ac:dyDescent="0.35">
      <c r="C7" s="30"/>
      <c r="D7" s="30"/>
    </row>
    <row r="8" spans="1:4" x14ac:dyDescent="0.35">
      <c r="C8" s="29" t="s">
        <v>23</v>
      </c>
      <c r="D8" s="29"/>
    </row>
    <row r="9" spans="1:4" ht="34.5" customHeight="1" x14ac:dyDescent="0.35">
      <c r="C9" s="20" t="s">
        <v>24</v>
      </c>
      <c r="D9" s="19" t="s">
        <v>30</v>
      </c>
    </row>
    <row r="10" spans="1:4" ht="34.5" customHeight="1" x14ac:dyDescent="0.35">
      <c r="C10" s="21" t="s">
        <v>25</v>
      </c>
      <c r="D10" s="19" t="s">
        <v>26</v>
      </c>
    </row>
    <row r="11" spans="1:4" ht="34.5" customHeight="1" x14ac:dyDescent="0.35">
      <c r="C11" s="22" t="s">
        <v>27</v>
      </c>
      <c r="D11" s="19" t="s">
        <v>28</v>
      </c>
    </row>
    <row r="12" spans="1:4" x14ac:dyDescent="0.35">
      <c r="C12" s="19"/>
      <c r="D12" s="19"/>
    </row>
    <row r="13" spans="1:4" x14ac:dyDescent="0.35">
      <c r="C13" s="18"/>
    </row>
    <row r="14" spans="1:4" x14ac:dyDescent="0.35">
      <c r="C14" s="18"/>
    </row>
    <row r="15" spans="1:4" x14ac:dyDescent="0.35">
      <c r="C15" s="18"/>
    </row>
    <row r="16" spans="1:4" x14ac:dyDescent="0.35">
      <c r="C16" s="18"/>
    </row>
    <row r="17" spans="3:3" x14ac:dyDescent="0.35">
      <c r="C17" s="18"/>
    </row>
    <row r="18" spans="3:3" x14ac:dyDescent="0.35">
      <c r="C18" s="18"/>
    </row>
    <row r="19" spans="3:3" x14ac:dyDescent="0.35">
      <c r="C19" s="18"/>
    </row>
    <row r="20" spans="3:3" x14ac:dyDescent="0.35">
      <c r="C20" s="18"/>
    </row>
    <row r="21" spans="3:3" x14ac:dyDescent="0.35">
      <c r="C21" s="18"/>
    </row>
  </sheetData>
  <mergeCells count="5">
    <mergeCell ref="C4:D4"/>
    <mergeCell ref="C5:D5"/>
    <mergeCell ref="C6:D6"/>
    <mergeCell ref="C7:D7"/>
    <mergeCell ref="C8:D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M32"/>
  <sheetViews>
    <sheetView tabSelected="1" zoomScale="80" zoomScaleNormal="80" zoomScaleSheetLayoutView="97" workbookViewId="0">
      <selection activeCell="J8" sqref="J8"/>
    </sheetView>
  </sheetViews>
  <sheetFormatPr defaultRowHeight="14.5" x14ac:dyDescent="0.35"/>
  <cols>
    <col min="1" max="1" width="5.26953125" customWidth="1"/>
    <col min="2" max="2" width="42.81640625" customWidth="1"/>
    <col min="3" max="3" width="13.54296875" customWidth="1"/>
    <col min="5" max="5" width="14.1796875" customWidth="1"/>
  </cols>
  <sheetData>
    <row r="2" spans="1:13" x14ac:dyDescent="0.35">
      <c r="B2" s="1"/>
      <c r="C2" s="1"/>
      <c r="D2" s="1"/>
      <c r="E2" s="1"/>
      <c r="F2" s="1"/>
    </row>
    <row r="3" spans="1:13" ht="28.5" customHeight="1" x14ac:dyDescent="0.35">
      <c r="B3" s="45" t="s">
        <v>14</v>
      </c>
      <c r="C3" s="45"/>
      <c r="D3" s="45"/>
      <c r="E3" s="45"/>
      <c r="F3" s="1"/>
    </row>
    <row r="4" spans="1:13" ht="28.5" customHeight="1" x14ac:dyDescent="0.35">
      <c r="B4" s="64" t="s">
        <v>15</v>
      </c>
      <c r="C4" s="65"/>
      <c r="D4" s="65"/>
      <c r="E4" s="66"/>
      <c r="F4" s="1"/>
    </row>
    <row r="5" spans="1:13" ht="26" x14ac:dyDescent="0.35">
      <c r="B5" s="11" t="s">
        <v>4</v>
      </c>
      <c r="C5" s="11" t="s">
        <v>1</v>
      </c>
      <c r="D5" s="11" t="s">
        <v>0</v>
      </c>
      <c r="E5" s="11" t="s">
        <v>5</v>
      </c>
      <c r="F5" s="1"/>
    </row>
    <row r="6" spans="1:13" x14ac:dyDescent="0.35">
      <c r="A6" s="67"/>
      <c r="B6" s="8" t="s">
        <v>7</v>
      </c>
      <c r="C6" s="3">
        <v>0.3</v>
      </c>
      <c r="D6" s="6" t="s">
        <v>29</v>
      </c>
      <c r="E6" s="68">
        <f>IF(D7="s",C7,IF(D6="s",C6,0))</f>
        <v>0</v>
      </c>
      <c r="F6" s="1"/>
    </row>
    <row r="7" spans="1:13" ht="26" x14ac:dyDescent="0.35">
      <c r="A7" s="67"/>
      <c r="B7" s="8" t="s">
        <v>8</v>
      </c>
      <c r="C7" s="3">
        <v>0.5</v>
      </c>
      <c r="D7" s="6" t="s">
        <v>29</v>
      </c>
      <c r="E7" s="69"/>
      <c r="F7" s="1"/>
    </row>
    <row r="8" spans="1:13" ht="75" customHeight="1" x14ac:dyDescent="0.35">
      <c r="B8" s="8" t="s">
        <v>34</v>
      </c>
      <c r="C8" s="3">
        <v>0.1</v>
      </c>
      <c r="D8" s="6" t="s">
        <v>29</v>
      </c>
      <c r="E8" s="9">
        <f>IF(D8="s",C8,0)</f>
        <v>0</v>
      </c>
      <c r="F8" s="24"/>
      <c r="G8" s="25"/>
      <c r="H8" s="26"/>
      <c r="I8" s="26"/>
      <c r="J8" s="26"/>
      <c r="K8" s="26"/>
      <c r="L8" s="26"/>
    </row>
    <row r="9" spans="1:13" x14ac:dyDescent="0.35">
      <c r="B9" s="12" t="s">
        <v>9</v>
      </c>
      <c r="C9" s="13"/>
      <c r="D9" s="14"/>
      <c r="E9" s="15"/>
    </row>
    <row r="10" spans="1:13" ht="40.5" customHeight="1" x14ac:dyDescent="0.35">
      <c r="A10" s="10"/>
      <c r="B10" s="8" t="s">
        <v>35</v>
      </c>
      <c r="C10" s="3">
        <v>0.1</v>
      </c>
      <c r="D10" s="6" t="s">
        <v>29</v>
      </c>
      <c r="E10" s="70">
        <f>IF(AND(D10="s",D11="s"),SUM(C10:C11),IF(AND(D10="s",D11="n"),C10,IF(AND(D10="n",D11="s"),C11,0)))</f>
        <v>0</v>
      </c>
    </row>
    <row r="11" spans="1:13" ht="40.5" customHeight="1" x14ac:dyDescent="0.35">
      <c r="A11" s="27"/>
      <c r="B11" s="8" t="s">
        <v>36</v>
      </c>
      <c r="C11" s="3">
        <v>0.1</v>
      </c>
      <c r="D11" s="6" t="s">
        <v>29</v>
      </c>
      <c r="E11" s="71"/>
    </row>
    <row r="12" spans="1:13" ht="43.5" customHeight="1" x14ac:dyDescent="0.35">
      <c r="B12" s="42" t="s">
        <v>6</v>
      </c>
      <c r="C12" s="43"/>
      <c r="D12" s="44">
        <f>IFERROR(1-(1-E6)*(1-E8)*(1-E10),1-(1-E6)*(1-E10))</f>
        <v>0</v>
      </c>
      <c r="E12" s="44"/>
      <c r="F12" s="5"/>
    </row>
    <row r="13" spans="1:13" x14ac:dyDescent="0.35">
      <c r="B13" s="1"/>
      <c r="C13" s="1"/>
      <c r="D13" s="1"/>
      <c r="E13" s="1"/>
      <c r="F13" s="1"/>
    </row>
    <row r="15" spans="1:13" ht="27" customHeight="1" x14ac:dyDescent="0.35">
      <c r="B15" s="45" t="s">
        <v>10</v>
      </c>
      <c r="C15" s="45"/>
      <c r="D15" s="45"/>
      <c r="E15" s="45"/>
    </row>
    <row r="16" spans="1:13" ht="60.75" customHeight="1" x14ac:dyDescent="0.35">
      <c r="B16" s="52" t="s">
        <v>38</v>
      </c>
      <c r="C16" s="53"/>
      <c r="D16" s="50">
        <v>100000</v>
      </c>
      <c r="E16" s="51"/>
      <c r="F16" s="40"/>
      <c r="G16" s="41"/>
      <c r="H16" s="41"/>
      <c r="I16" s="41"/>
      <c r="J16" s="41"/>
      <c r="K16" s="41"/>
      <c r="L16" s="41"/>
      <c r="M16" s="41"/>
    </row>
    <row r="17" spans="2:6" x14ac:dyDescent="0.35">
      <c r="B17" s="54" t="s">
        <v>11</v>
      </c>
      <c r="C17" s="55"/>
      <c r="D17" s="36">
        <f>ROUND((1-$D$12)*$D16,0)</f>
        <v>100000</v>
      </c>
      <c r="E17" s="36"/>
    </row>
    <row r="20" spans="2:6" ht="31.5" customHeight="1" x14ac:dyDescent="0.35">
      <c r="B20" s="45" t="s">
        <v>31</v>
      </c>
      <c r="C20" s="46"/>
      <c r="D20" s="46"/>
      <c r="E20" s="47"/>
      <c r="F20" s="16"/>
    </row>
    <row r="21" spans="2:6" ht="61.5" customHeight="1" x14ac:dyDescent="0.35">
      <c r="B21" s="48" t="s">
        <v>37</v>
      </c>
      <c r="C21" s="49"/>
      <c r="D21" s="50">
        <v>1000000</v>
      </c>
      <c r="E21" s="51"/>
      <c r="F21" s="4"/>
    </row>
    <row r="22" spans="2:6" ht="26" customHeight="1" x14ac:dyDescent="0.35">
      <c r="B22" s="56" t="s">
        <v>40</v>
      </c>
      <c r="C22" s="57"/>
      <c r="D22" s="57"/>
      <c r="E22" s="58"/>
      <c r="F22" s="4"/>
    </row>
    <row r="23" spans="2:6" x14ac:dyDescent="0.35">
      <c r="B23" s="60" t="s">
        <v>2</v>
      </c>
      <c r="C23" s="61"/>
      <c r="D23" s="62">
        <v>0.02</v>
      </c>
      <c r="E23" s="63"/>
      <c r="F23" s="4"/>
    </row>
    <row r="24" spans="2:6" ht="27.5" customHeight="1" x14ac:dyDescent="0.35">
      <c r="B24" s="31" t="s">
        <v>13</v>
      </c>
      <c r="C24" s="32"/>
      <c r="D24" s="33">
        <f>D23*D$21</f>
        <v>20000</v>
      </c>
      <c r="E24" s="34"/>
      <c r="F24" s="4"/>
    </row>
    <row r="25" spans="2:6" x14ac:dyDescent="0.35">
      <c r="B25" s="35" t="s">
        <v>3</v>
      </c>
      <c r="C25" s="35"/>
      <c r="D25" s="36">
        <f>ROUND((1-$D$9)*$D24,0)</f>
        <v>20000</v>
      </c>
      <c r="E25" s="36"/>
      <c r="F25" s="4"/>
    </row>
    <row r="26" spans="2:6" ht="29" customHeight="1" x14ac:dyDescent="0.35">
      <c r="B26" s="59" t="s">
        <v>16</v>
      </c>
      <c r="C26" s="59"/>
      <c r="D26" s="59"/>
      <c r="E26" s="59"/>
      <c r="F26" s="4"/>
    </row>
    <row r="27" spans="2:6" ht="44.25" customHeight="1" x14ac:dyDescent="0.35">
      <c r="B27" s="39" t="s">
        <v>39</v>
      </c>
      <c r="C27" s="39"/>
      <c r="D27" s="7">
        <v>0.24</v>
      </c>
      <c r="E27" s="17"/>
      <c r="F27" s="4"/>
    </row>
    <row r="28" spans="2:6" ht="29.25" customHeight="1" x14ac:dyDescent="0.35">
      <c r="B28" s="39" t="s">
        <v>12</v>
      </c>
      <c r="C28" s="39"/>
      <c r="D28" s="28">
        <v>0.05</v>
      </c>
      <c r="E28" s="2">
        <f>D28*D$21</f>
        <v>50000</v>
      </c>
      <c r="F28" s="4"/>
    </row>
    <row r="29" spans="2:6" ht="29.25" customHeight="1" x14ac:dyDescent="0.35">
      <c r="B29" s="39" t="s">
        <v>17</v>
      </c>
      <c r="C29" s="39"/>
      <c r="D29" s="9">
        <f>IF(D27&gt;10%,MIN(D27-10%,10%),0%)</f>
        <v>0.1</v>
      </c>
      <c r="E29" s="2">
        <f t="shared" ref="E29:E30" si="0">D29*D$21</f>
        <v>100000</v>
      </c>
    </row>
    <row r="30" spans="2:6" ht="29.25" customHeight="1" x14ac:dyDescent="0.35">
      <c r="B30" s="39" t="s">
        <v>18</v>
      </c>
      <c r="C30" s="39"/>
      <c r="D30" s="9">
        <f>IF(D27&gt;20%,2*(D27-20%),0%)</f>
        <v>7.999999999999996E-2</v>
      </c>
      <c r="E30" s="2">
        <f t="shared" si="0"/>
        <v>79999.999999999956</v>
      </c>
    </row>
    <row r="31" spans="2:6" ht="29.25" customHeight="1" x14ac:dyDescent="0.35">
      <c r="B31" s="37" t="s">
        <v>33</v>
      </c>
      <c r="C31" s="37"/>
      <c r="D31" s="38">
        <f>SUM(E28:E30)</f>
        <v>229999.99999999994</v>
      </c>
      <c r="E31" s="38"/>
    </row>
    <row r="32" spans="2:6" ht="30" customHeight="1" x14ac:dyDescent="0.35">
      <c r="B32" s="35" t="s">
        <v>32</v>
      </c>
      <c r="C32" s="35"/>
      <c r="D32" s="36">
        <f>ROUND((1-$D$12)*$D31,0)</f>
        <v>230000</v>
      </c>
      <c r="E32" s="36"/>
    </row>
  </sheetData>
  <sheetProtection algorithmName="SHA-512" hashValue="Ybgpegos81ik7mTdM93OtqB3KQzJrc9954a7ZH+Q3uvD91lqDNHY0ULdTTofDSQ5cx3SQjT0CR0hPdzCs2u1Fw==" saltValue="qH8xAHWNKjoNPEVeUSAH7A==" spinCount="100000" sheet="1" objects="1" scenarios="1"/>
  <protectedRanges>
    <protectedRange sqref="D6:D8 D10 D11 D16:E16 D21:E21 D27" name="Intervallo1"/>
  </protectedRanges>
  <mergeCells count="32">
    <mergeCell ref="B3:E3"/>
    <mergeCell ref="B4:E4"/>
    <mergeCell ref="A6:A7"/>
    <mergeCell ref="E6:E7"/>
    <mergeCell ref="E10:E11"/>
    <mergeCell ref="F16:M16"/>
    <mergeCell ref="B12:C12"/>
    <mergeCell ref="D12:E12"/>
    <mergeCell ref="B20:E20"/>
    <mergeCell ref="B30:C30"/>
    <mergeCell ref="B21:C21"/>
    <mergeCell ref="D21:E21"/>
    <mergeCell ref="B15:E15"/>
    <mergeCell ref="B16:C16"/>
    <mergeCell ref="D16:E16"/>
    <mergeCell ref="B17:C17"/>
    <mergeCell ref="D17:E17"/>
    <mergeCell ref="B22:E22"/>
    <mergeCell ref="B26:E26"/>
    <mergeCell ref="B23:C23"/>
    <mergeCell ref="D23:E23"/>
    <mergeCell ref="B32:C32"/>
    <mergeCell ref="D32:E32"/>
    <mergeCell ref="B27:C27"/>
    <mergeCell ref="B28:C28"/>
    <mergeCell ref="B29:C29"/>
    <mergeCell ref="B24:C24"/>
    <mergeCell ref="D24:E24"/>
    <mergeCell ref="B25:C25"/>
    <mergeCell ref="D25:E25"/>
    <mergeCell ref="B31:C31"/>
    <mergeCell ref="D31:E31"/>
  </mergeCells>
  <dataValidations count="1">
    <dataValidation type="list" allowBlank="1" showInputMessage="1" showErrorMessage="1" sqref="D6:D11" xr:uid="{00000000-0002-0000-0200-000000000000}">
      <formula1>"s,n"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ISTRUZIONI</vt:lpstr>
      <vt:lpstr>GARANZIE CONVENZIONE</vt:lpstr>
    </vt:vector>
  </TitlesOfParts>
  <Company>CONSIP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sparro</dc:creator>
  <cp:lastModifiedBy>Pellegrini Ivo</cp:lastModifiedBy>
  <dcterms:created xsi:type="dcterms:W3CDTF">2016-02-02T10:53:31Z</dcterms:created>
  <dcterms:modified xsi:type="dcterms:W3CDTF">2025-09-23T10:06:51Z</dcterms:modified>
</cp:coreProperties>
</file>